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we.sharepoint.com/sites/gbio_ga_2023/Freigegebene Dokumente/General/IA/IA training/"/>
    </mc:Choice>
  </mc:AlternateContent>
  <xr:revisionPtr revIDLastSave="117" documentId="13_ncr:1_{D5A2690F-E779-4123-9A85-776F608E9B60}" xr6:coauthVersionLast="47" xr6:coauthVersionMax="47" xr10:uidLastSave="{98848D26-F9B6-423F-B27B-D7A54A4969F1}"/>
  <bookViews>
    <workbookView xWindow="6000" yWindow="1410" windowWidth="31455" windowHeight="18555" firstSheet="1" activeTab="1" xr2:uid="{5B9C005C-05F3-4A0F-95F1-21C747848B68}"/>
  </bookViews>
  <sheets>
    <sheet name="introduction" sheetId="6" r:id="rId1"/>
    <sheet name="mean and SD" sheetId="2" r:id="rId2"/>
    <sheet name="Chi-squared test" sheetId="1" r:id="rId3"/>
    <sheet name="t-test" sheetId="3" r:id="rId4"/>
    <sheet name="Simpson’s reciprocal index" sheetId="4" r:id="rId5"/>
    <sheet name="Lincoln Index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B25" i="2"/>
  <c r="B19" i="3"/>
  <c r="J18" i="5"/>
  <c r="E12" i="3"/>
  <c r="G9" i="3"/>
  <c r="F5" i="3"/>
  <c r="G5" i="3"/>
  <c r="B32" i="1"/>
  <c r="D18" i="5"/>
  <c r="H18" i="5"/>
  <c r="F18" i="5"/>
  <c r="B18" i="5"/>
  <c r="B11" i="5"/>
  <c r="E9" i="3"/>
  <c r="B31" i="1"/>
  <c r="C44" i="4"/>
  <c r="B44" i="4"/>
  <c r="C45" i="4"/>
  <c r="C47" i="4" s="1"/>
  <c r="B45" i="4"/>
  <c r="B47" i="4" s="1"/>
  <c r="C16" i="4"/>
  <c r="C18" i="4" s="1"/>
  <c r="B16" i="4"/>
  <c r="B18" i="4" s="1"/>
  <c r="C29" i="4"/>
  <c r="C31" i="4" s="1"/>
  <c r="B29" i="4"/>
  <c r="B31" i="4" s="1"/>
  <c r="C17" i="3"/>
  <c r="B17" i="3"/>
  <c r="C16" i="3"/>
  <c r="B16" i="3"/>
  <c r="C24" i="2"/>
  <c r="B24" i="2"/>
  <c r="B18" i="1"/>
  <c r="C17" i="1"/>
  <c r="B17" i="1"/>
  <c r="B19" i="5" l="1"/>
  <c r="C31" i="1"/>
</calcChain>
</file>

<file path=xl/sharedStrings.xml><?xml version="1.0" encoding="utf-8"?>
<sst xmlns="http://schemas.openxmlformats.org/spreadsheetml/2006/main" count="140" uniqueCount="122">
  <si>
    <t>Statistics for IB Biology</t>
  </si>
  <si>
    <r>
      <t xml:space="preserve">This is an overview of the four statistical methods mentioned in the “IB Biology Guide 2025” (Page 31). </t>
    </r>
    <r>
      <rPr>
        <b/>
        <sz val="11"/>
        <color theme="1"/>
        <rFont val="Calibri"/>
        <family val="2"/>
        <scheme val="minor"/>
      </rPr>
      <t>You should know for what these methods are useful</t>
    </r>
    <r>
      <rPr>
        <sz val="11"/>
        <color theme="1"/>
        <rFont val="Calibri"/>
        <family val="2"/>
        <scheme val="minor"/>
      </rPr>
      <t>; there is no need to learn the functions by heart. Do use a statistical test in you IA, it gives your data a meaning, and helps you draw a conclusion.</t>
    </r>
  </si>
  <si>
    <t>Mean and standard deviation</t>
  </si>
  <si>
    <t xml:space="preserve">The mean shows you the “middle” value of your data. The standard deviation (SD) is an indicator how distributed your data is. It is common to draw the means in a bar chart, and to add error bars with +1 SD and -1 SD. </t>
  </si>
  <si>
    <t>Write your data in Excel, and then use the function =mean() (or =Mittelwert() in German)</t>
  </si>
  <si>
    <t xml:space="preserve">For the standard deviation, there are two variants:  </t>
  </si>
  <si>
    <t>English</t>
  </si>
  <si>
    <t>German</t>
  </si>
  <si>
    <t>Usage</t>
  </si>
  <si>
    <t>Example</t>
  </si>
  <si>
    <t>=STDEV.P()</t>
  </si>
  <si>
    <t>=STABW.N()</t>
  </si>
  <si>
    <t>entire population</t>
  </si>
  <si>
    <t>you only have 5 flowers and calculate their SD</t>
  </si>
  <si>
    <t>=STDEV.S()</t>
  </si>
  <si>
    <t>=STABW.S()</t>
  </si>
  <si>
    <t>sample</t>
  </si>
  <si>
    <t>You have 20 flowers and calculate the SD from a random subset of 5</t>
  </si>
  <si>
    <t xml:space="preserve">A manual can be found in the AETNA script on page 28: </t>
  </si>
  <si>
    <t>https://a-etna.ch/scienceblog/aetna-skript-nun-c-frei/</t>
  </si>
  <si>
    <t xml:space="preserve">And a learning movie about his topic is found here: </t>
  </si>
  <si>
    <t>https://a-etna.ch/scienceblog/lernvideos/</t>
  </si>
  <si>
    <t>Example: Comparing two sets of plants, one with and the other without fertilizer. The length in mm after 1 month is measured.</t>
  </si>
  <si>
    <t>uncertainty: +- 1mm</t>
  </si>
  <si>
    <t>&lt;- do not forget to mention the uncertainty for all measured data</t>
  </si>
  <si>
    <t>length [mm]</t>
  </si>
  <si>
    <t>without fertilizer</t>
  </si>
  <si>
    <t>with fertilizer</t>
  </si>
  <si>
    <t>plant 1</t>
  </si>
  <si>
    <t>&lt;- all your data should be formatted with the same amount of digits (also 12.0)</t>
  </si>
  <si>
    <t>plant 2</t>
  </si>
  <si>
    <t>plant 3</t>
  </si>
  <si>
    <t>plant 4</t>
  </si>
  <si>
    <t>plant 5</t>
  </si>
  <si>
    <t>average</t>
  </si>
  <si>
    <t>&lt;- for formulas: only show one additional digit. 2 digits is standard for most calculations.</t>
  </si>
  <si>
    <t>SD</t>
  </si>
  <si>
    <t>&lt;- the SD with fertilizer is lower, meaning these plants are closer around the average compared to the other group</t>
  </si>
  <si>
    <t>&lt;- add +- 1 SD for error bars. This is tricky to achieve in Excel, consult the manual!</t>
  </si>
  <si>
    <t>Chi-squared test</t>
  </si>
  <si>
    <t>Compares expected with observed data.</t>
  </si>
  <si>
    <r>
      <t>Example</t>
    </r>
    <r>
      <rPr>
        <sz val="11"/>
        <color theme="1"/>
        <rFont val="Calibri"/>
        <family val="2"/>
        <scheme val="minor"/>
      </rPr>
      <t>: Occurrence of people with blue eyes (Mendelian genetics)</t>
    </r>
  </si>
  <si>
    <t>Comment: If you use Excel in German, the function is called =CHIQU.TEST(), it is CHISQ.TEST() in English</t>
  </si>
  <si>
    <t>example from:</t>
  </si>
  <si>
    <t>https://www.biologyforlife.com/x2-goodness-of-fit.html</t>
  </si>
  <si>
    <t>number rolled</t>
  </si>
  <si>
    <t>observed</t>
  </si>
  <si>
    <t>expected</t>
  </si>
  <si>
    <t>total rolls</t>
  </si>
  <si>
    <t>chi square</t>
  </si>
  <si>
    <t>&lt;- p value; if lower than 0.05 there is a significant difference between the observed and expected values</t>
  </si>
  <si>
    <t>example from BOYLE M. (2014): IB Science Skills Biology. Harper Collins Publishers. London.</t>
  </si>
  <si>
    <t>species</t>
  </si>
  <si>
    <t>Larch</t>
  </si>
  <si>
    <t>Spruce</t>
  </si>
  <si>
    <t>Scots pine</t>
  </si>
  <si>
    <t>Fir</t>
  </si>
  <si>
    <t>total</t>
  </si>
  <si>
    <t>T-test</t>
  </si>
  <si>
    <t>Calculates significance between two data sets.</t>
  </si>
  <si>
    <r>
      <t>Example</t>
    </r>
    <r>
      <rPr>
        <sz val="11"/>
        <color theme="1"/>
        <rFont val="Calibri"/>
        <family val="2"/>
        <scheme val="minor"/>
      </rPr>
      <t>: Blood pressure before and after treatment</t>
    </r>
  </si>
  <si>
    <t>https://www.biologyforlife.com/t-test.html</t>
  </si>
  <si>
    <t>period</t>
  </si>
  <si>
    <t>cats</t>
  </si>
  <si>
    <t>dogs</t>
  </si>
  <si>
    <t>mean</t>
  </si>
  <si>
    <t>P value</t>
  </si>
  <si>
    <t>&lt;- likelyhood; the difference is random: if lower than 0.05 there is a significant difference between our 2 data sets</t>
  </si>
  <si>
    <t>Experiment with rats: Impact of the hormone thyroxine on growth rate</t>
  </si>
  <si>
    <t>experimental group</t>
  </si>
  <si>
    <t>control group</t>
  </si>
  <si>
    <t>Simpson’s reciprocal index</t>
  </si>
  <si>
    <t>Calculates the relative biodiversity of a given community.</t>
  </si>
  <si>
    <t>https://old-ib.bioninja.com.au/options/option-c-ecology-and-conser/c4-conservation-of-biodiver/biodiversity.html</t>
  </si>
  <si>
    <t>Picture Example</t>
  </si>
  <si>
    <t>community 1</t>
  </si>
  <si>
    <t>community 2</t>
  </si>
  <si>
    <t>tree A</t>
  </si>
  <si>
    <t>tree B</t>
  </si>
  <si>
    <t>tree C</t>
  </si>
  <si>
    <t>tree D</t>
  </si>
  <si>
    <t>sum</t>
  </si>
  <si>
    <t>SRI</t>
  </si>
  <si>
    <t>&lt;- community 1 has a higher evenness, the richness is the same in this example (both 4 species)</t>
  </si>
  <si>
    <t>Practice Question</t>
  </si>
  <si>
    <t>site 1</t>
  </si>
  <si>
    <t>site 2</t>
  </si>
  <si>
    <t>species A</t>
  </si>
  <si>
    <t>species B</t>
  </si>
  <si>
    <t>species C</t>
  </si>
  <si>
    <t>&lt;- site 2 has a higher evenness, althouhg the richness is lower (3 species compared to 4 species)</t>
  </si>
  <si>
    <t>Working example with trees</t>
  </si>
  <si>
    <t>habitat X</t>
  </si>
  <si>
    <t>habitat Y</t>
  </si>
  <si>
    <t>A</t>
  </si>
  <si>
    <t>B</t>
  </si>
  <si>
    <t>C</t>
  </si>
  <si>
    <t>D</t>
  </si>
  <si>
    <t>E</t>
  </si>
  <si>
    <t># species</t>
  </si>
  <si>
    <t>Lincoln index</t>
  </si>
  <si>
    <t>Estimates the population size based on captured and recaptures animals.</t>
  </si>
  <si>
    <t>https://old-ib.bioninja.com.au/options/option-c-ecology-and-conser/c5-population-ecology/population-sampling.html</t>
  </si>
  <si>
    <t>number collected 1st capture</t>
  </si>
  <si>
    <t>number collected 2nd capture</t>
  </si>
  <si>
    <t>number of marked in 2nd capture</t>
  </si>
  <si>
    <t>gorillas</t>
  </si>
  <si>
    <t>Lincoln Index</t>
  </si>
  <si>
    <t>&lt;- there are around 75 gorillas in this population</t>
  </si>
  <si>
    <t>paper</t>
  </si>
  <si>
    <t>number of marked in 3rd capture</t>
  </si>
  <si>
    <t>number of marked in 5th capture</t>
  </si>
  <si>
    <t>number of marked in 4th capture</t>
  </si>
  <si>
    <t>number collected 3rd capture</t>
  </si>
  <si>
    <t>number collected 4th capture</t>
  </si>
  <si>
    <t>number collected 5th capture</t>
  </si>
  <si>
    <t>Difference of means</t>
  </si>
  <si>
    <t>⌀Lincoln Index</t>
  </si>
  <si>
    <t>number collected 6th capture</t>
  </si>
  <si>
    <t>number of marked in 6th capture</t>
  </si>
  <si>
    <t>1 means the values are equal, the closer they are to 0 the more they deviate</t>
  </si>
  <si>
    <t>t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</si>
</sst>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E36C0A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164" fontId="0" fillId="0" borderId="0" xfId="0" applyNumberFormat="1"/>
    <xf numFmtId="2" fontId="1" fillId="0" borderId="0" xfId="0" applyNumberFormat="1" applyFont="1"/>
    <xf numFmtId="0" fontId="3" fillId="0" borderId="0" xfId="0" applyFont="1"/>
    <xf numFmtId="165" fontId="1" fillId="0" borderId="0" xfId="0" applyNumberFormat="1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5" fillId="0" borderId="0" xfId="1" applyAlignment="1">
      <alignment vertical="center"/>
    </xf>
    <xf numFmtId="0" fontId="8" fillId="0" borderId="0" xfId="0" applyFont="1" applyAlignment="1">
      <alignment horizontal="left" vertical="center" readingOrder="1"/>
    </xf>
    <xf numFmtId="2" fontId="0" fillId="0" borderId="0" xfId="0" applyNumberFormat="1"/>
    <xf numFmtId="0" fontId="0" fillId="0" borderId="0" xfId="0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Plant growth without and with fertilizer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'mean and SD'!$B$25:$C$25</c:f>
                <c:numCache>
                  <c:formatCode>General</c:formatCode>
                  <c:ptCount val="2"/>
                  <c:pt idx="0">
                    <c:v>1.9544820285692119</c:v>
                  </c:pt>
                  <c:pt idx="1">
                    <c:v>1.4515508947329405</c:v>
                  </c:pt>
                </c:numCache>
              </c:numRef>
            </c:plus>
            <c:minus>
              <c:numRef>
                <c:f>'mean and SD'!$B$25:$C$25</c:f>
                <c:numCache>
                  <c:formatCode>General</c:formatCode>
                  <c:ptCount val="2"/>
                  <c:pt idx="0">
                    <c:v>1.9544820285692119</c:v>
                  </c:pt>
                  <c:pt idx="1">
                    <c:v>1.4515508947329405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'mean and SD'!$B$18:$C$18</c:f>
              <c:strCache>
                <c:ptCount val="2"/>
                <c:pt idx="0">
                  <c:v>without fertilizer</c:v>
                </c:pt>
                <c:pt idx="1">
                  <c:v>with fertilizer</c:v>
                </c:pt>
              </c:strCache>
            </c:strRef>
          </c:cat>
          <c:val>
            <c:numRef>
              <c:f>'mean and SD'!$B$24:$C$24</c:f>
              <c:numCache>
                <c:formatCode>0.00</c:formatCode>
                <c:ptCount val="2"/>
                <c:pt idx="0">
                  <c:v>11.9</c:v>
                </c:pt>
                <c:pt idx="1">
                  <c:v>18.82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A-4B35-9987-FD52D81E9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771648"/>
        <c:axId val="552018096"/>
      </c:barChart>
      <c:catAx>
        <c:axId val="5527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018096"/>
        <c:crosses val="autoZero"/>
        <c:auto val="1"/>
        <c:lblAlgn val="ctr"/>
        <c:lblOffset val="100"/>
        <c:noMultiLvlLbl val="0"/>
      </c:catAx>
      <c:valAx>
        <c:axId val="55201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77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169068</xdr:colOff>
      <xdr:row>26</xdr:row>
      <xdr:rowOff>76201</xdr:rowOff>
    </xdr:from>
    <xdr:to>
      <xdr:col>4</xdr:col>
      <xdr:colOff>497680</xdr:colOff>
      <xdr:row>41</xdr:row>
      <xdr:rowOff>104776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653A797-DB96-A6E6-80BE-179539318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32</xdr:row>
      <xdr:rowOff>116088</xdr:rowOff>
    </xdr:from>
    <xdr:to>
      <xdr:col>13</xdr:col>
      <xdr:colOff>285750</xdr:colOff>
      <xdr:row>48</xdr:row>
      <xdr:rowOff>48106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FFFD20-DE6D-4FB0-32A6-CD0A7EAF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12113"/>
          <a:ext cx="7629525" cy="3008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-etna.ch/scienceblog/lernvideos/" TargetMode="External"/><Relationship Id="rId1" Type="http://schemas.openxmlformats.org/officeDocument/2006/relationships/hyperlink" Target="https://a-etna.ch/scienceblog/aetna-skript-nun-c-frei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ologyforlife.com/x2-goodness-of-fit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ologyforlife.com/t-test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ib.bioninja.com.au/options/option-c-ecology-and-conser/c4-conservation-of-biodiver/biodiversity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ib.bioninja.com.au/options/option-c-ecology-and-conser/c5-population-ecology/population-sampl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6609-B305-41F8-9FFD-7DEB3802CC17}">
  <sheetPr>
    <tabColor rgb="FFFF0000"/>
  </sheetPr>
  <dimension ref="A1:A2"/>
  <sheetViews>
    <sheetView workbookViewId="0">
      <selection activeCell="A25" sqref="A25"/>
    </sheetView>
  </sheetViews>
  <sheetFormatPr baseColWidth="10" defaultColWidth="11.42578125" defaultRowHeight="15" x14ac:dyDescent="0.25"/>
  <cols>
    <col min="1" max="1" width="108.85546875" customWidth="1"/>
  </cols>
  <sheetData>
    <row r="1" spans="1:1" ht="26.25" x14ac:dyDescent="0.25">
      <c r="A1" s="11" t="s">
        <v>0</v>
      </c>
    </row>
    <row r="2" spans="1:1" ht="45" x14ac:dyDescent="0.25">
      <c r="A2" s="10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76E3-B296-474C-B5F1-B105A018616E}">
  <sheetPr>
    <tabColor rgb="FF0070C0"/>
  </sheetPr>
  <dimension ref="A1:H33"/>
  <sheetViews>
    <sheetView tabSelected="1" workbookViewId="0">
      <selection activeCell="C26" sqref="C26"/>
    </sheetView>
  </sheetViews>
  <sheetFormatPr baseColWidth="10" defaultColWidth="11.42578125" defaultRowHeight="15" x14ac:dyDescent="0.25"/>
  <cols>
    <col min="1" max="5" width="16.5703125" customWidth="1"/>
  </cols>
  <sheetData>
    <row r="1" spans="1:8" ht="36.75" customHeight="1" x14ac:dyDescent="0.25">
      <c r="A1" s="11" t="s">
        <v>2</v>
      </c>
    </row>
    <row r="2" spans="1:8" ht="37.5" customHeight="1" x14ac:dyDescent="0.25">
      <c r="A2" s="19" t="s">
        <v>3</v>
      </c>
      <c r="B2" s="19"/>
      <c r="C2" s="19"/>
      <c r="D2" s="19"/>
      <c r="E2" s="19"/>
      <c r="F2" s="19"/>
      <c r="G2" s="19"/>
      <c r="H2" s="19"/>
    </row>
    <row r="3" spans="1:8" ht="19.5" customHeight="1" x14ac:dyDescent="0.25">
      <c r="A3" s="19" t="s">
        <v>4</v>
      </c>
      <c r="B3" s="19"/>
      <c r="C3" s="19"/>
      <c r="D3" s="19"/>
      <c r="E3" s="19"/>
      <c r="F3" s="19"/>
      <c r="G3" s="19"/>
      <c r="H3" s="19"/>
    </row>
    <row r="4" spans="1:8" ht="24.75" customHeight="1" x14ac:dyDescent="0.25">
      <c r="A4" s="19" t="s">
        <v>5</v>
      </c>
      <c r="B4" s="19"/>
      <c r="C4" s="19"/>
      <c r="D4" s="19"/>
      <c r="E4" s="19"/>
      <c r="F4" s="19"/>
      <c r="G4" s="19"/>
      <c r="H4" s="19"/>
    </row>
    <row r="5" spans="1:8" x14ac:dyDescent="0.25">
      <c r="A5" s="12" t="s">
        <v>6</v>
      </c>
      <c r="B5" s="12" t="s">
        <v>7</v>
      </c>
      <c r="C5" s="12" t="s">
        <v>8</v>
      </c>
      <c r="D5" s="12" t="s">
        <v>9</v>
      </c>
    </row>
    <row r="6" spans="1:8" ht="45" x14ac:dyDescent="0.25">
      <c r="A6" s="13" t="s">
        <v>10</v>
      </c>
      <c r="B6" s="13" t="s">
        <v>11</v>
      </c>
      <c r="C6" s="12" t="s">
        <v>12</v>
      </c>
      <c r="D6" s="12" t="s">
        <v>13</v>
      </c>
    </row>
    <row r="7" spans="1:8" ht="75" x14ac:dyDescent="0.25">
      <c r="A7" s="13" t="s">
        <v>14</v>
      </c>
      <c r="B7" s="13" t="s">
        <v>15</v>
      </c>
      <c r="C7" s="12" t="s">
        <v>16</v>
      </c>
      <c r="D7" s="12" t="s">
        <v>17</v>
      </c>
    </row>
    <row r="9" spans="1:8" x14ac:dyDescent="0.25">
      <c r="A9" t="s">
        <v>18</v>
      </c>
      <c r="D9" s="8" t="s">
        <v>19</v>
      </c>
    </row>
    <row r="10" spans="1:8" x14ac:dyDescent="0.25">
      <c r="A10" t="s">
        <v>20</v>
      </c>
      <c r="D10" s="8" t="s">
        <v>21</v>
      </c>
    </row>
    <row r="14" spans="1:8" x14ac:dyDescent="0.25">
      <c r="A14" s="5" t="s">
        <v>22</v>
      </c>
    </row>
    <row r="16" spans="1:8" x14ac:dyDescent="0.25">
      <c r="A16" t="s">
        <v>23</v>
      </c>
      <c r="E16" s="14" t="s">
        <v>24</v>
      </c>
    </row>
    <row r="18" spans="1:5" x14ac:dyDescent="0.25">
      <c r="A18" s="2" t="s">
        <v>25</v>
      </c>
      <c r="B18" s="2" t="s">
        <v>26</v>
      </c>
      <c r="C18" s="2" t="s">
        <v>27</v>
      </c>
    </row>
    <row r="19" spans="1:5" x14ac:dyDescent="0.25">
      <c r="A19" s="2" t="s">
        <v>28</v>
      </c>
      <c r="B19" s="3">
        <v>12</v>
      </c>
      <c r="C19" s="3">
        <v>18.7</v>
      </c>
      <c r="E19" s="14" t="s">
        <v>29</v>
      </c>
    </row>
    <row r="20" spans="1:5" x14ac:dyDescent="0.25">
      <c r="A20" s="2" t="s">
        <v>30</v>
      </c>
      <c r="B20" s="3">
        <v>14.2</v>
      </c>
      <c r="C20" s="3">
        <v>19.100000000000001</v>
      </c>
    </row>
    <row r="21" spans="1:5" x14ac:dyDescent="0.25">
      <c r="A21" s="2" t="s">
        <v>31</v>
      </c>
      <c r="B21" s="3">
        <v>9</v>
      </c>
      <c r="C21" s="3">
        <v>21</v>
      </c>
    </row>
    <row r="22" spans="1:5" x14ac:dyDescent="0.25">
      <c r="A22" s="2" t="s">
        <v>32</v>
      </c>
      <c r="B22" s="3">
        <v>13</v>
      </c>
      <c r="C22" s="3">
        <v>17</v>
      </c>
    </row>
    <row r="23" spans="1:5" x14ac:dyDescent="0.25">
      <c r="A23" s="2" t="s">
        <v>33</v>
      </c>
      <c r="B23" s="3">
        <v>11.3</v>
      </c>
      <c r="C23" s="3">
        <v>18.3</v>
      </c>
    </row>
    <row r="24" spans="1:5" x14ac:dyDescent="0.25">
      <c r="A24" s="1" t="s">
        <v>34</v>
      </c>
      <c r="B24" s="4">
        <f>AVERAGE(B19:B23)</f>
        <v>11.9</v>
      </c>
      <c r="C24" s="4">
        <f>AVERAGE(C19:C23)</f>
        <v>18.82</v>
      </c>
      <c r="E24" s="14" t="s">
        <v>35</v>
      </c>
    </row>
    <row r="25" spans="1:5" x14ac:dyDescent="0.25">
      <c r="A25" s="1" t="s">
        <v>36</v>
      </c>
      <c r="B25" s="4">
        <f>_xlfn.STDEV.S(B19:B23)</f>
        <v>1.9544820285692119</v>
      </c>
      <c r="C25" s="4">
        <f>_xlfn.STDEV.S(C19:C23)</f>
        <v>1.4515508947329405</v>
      </c>
      <c r="E25" s="14" t="s">
        <v>37</v>
      </c>
    </row>
    <row r="33" spans="6:6" x14ac:dyDescent="0.25">
      <c r="F33" s="14" t="s">
        <v>38</v>
      </c>
    </row>
  </sheetData>
  <mergeCells count="3">
    <mergeCell ref="A2:H2"/>
    <mergeCell ref="A3:H3"/>
    <mergeCell ref="A4:H4"/>
  </mergeCells>
  <phoneticPr fontId="2" type="noConversion"/>
  <hyperlinks>
    <hyperlink ref="D9" r:id="rId1" xr:uid="{380F9F86-E658-4C99-8AD7-C1CDC2255F38}"/>
    <hyperlink ref="D10" r:id="rId2" xr:uid="{5C7F3A46-7684-48B1-B656-39D1D17B551B}"/>
  </hyperlinks>
  <pageMargins left="0.7" right="0.7" top="0.78740157499999996" bottom="0.78740157499999996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BA53-2C80-466D-BA44-E2663DF85A82}">
  <sheetPr>
    <tabColor rgb="FF0070C0"/>
  </sheetPr>
  <dimension ref="A1:E34"/>
  <sheetViews>
    <sheetView workbookViewId="0">
      <selection activeCell="A23" sqref="A23"/>
    </sheetView>
  </sheetViews>
  <sheetFormatPr baseColWidth="10" defaultColWidth="11.42578125" defaultRowHeight="15" x14ac:dyDescent="0.25"/>
  <cols>
    <col min="1" max="3" width="15" customWidth="1"/>
  </cols>
  <sheetData>
    <row r="1" spans="1:3" ht="26.25" x14ac:dyDescent="0.25">
      <c r="A1" s="11" t="s">
        <v>39</v>
      </c>
    </row>
    <row r="2" spans="1:3" x14ac:dyDescent="0.25">
      <c r="A2" s="9" t="s">
        <v>40</v>
      </c>
    </row>
    <row r="3" spans="1:3" x14ac:dyDescent="0.25">
      <c r="A3" s="15" t="s">
        <v>41</v>
      </c>
    </row>
    <row r="4" spans="1:3" x14ac:dyDescent="0.25">
      <c r="A4" s="9" t="s">
        <v>42</v>
      </c>
    </row>
    <row r="7" spans="1:3" x14ac:dyDescent="0.25">
      <c r="A7" t="s">
        <v>43</v>
      </c>
      <c r="B7" s="8" t="s">
        <v>44</v>
      </c>
    </row>
    <row r="10" spans="1:3" x14ac:dyDescent="0.25">
      <c r="A10" s="2" t="s">
        <v>45</v>
      </c>
      <c r="B10" s="2" t="s">
        <v>46</v>
      </c>
      <c r="C10" s="2" t="s">
        <v>47</v>
      </c>
    </row>
    <row r="11" spans="1:3" x14ac:dyDescent="0.25">
      <c r="A11">
        <v>1</v>
      </c>
      <c r="B11">
        <v>10</v>
      </c>
      <c r="C11">
        <v>20</v>
      </c>
    </row>
    <row r="12" spans="1:3" x14ac:dyDescent="0.25">
      <c r="A12">
        <v>2</v>
      </c>
      <c r="B12">
        <v>25</v>
      </c>
      <c r="C12">
        <v>20</v>
      </c>
    </row>
    <row r="13" spans="1:3" x14ac:dyDescent="0.25">
      <c r="A13">
        <v>3</v>
      </c>
      <c r="B13">
        <v>30</v>
      </c>
      <c r="C13">
        <v>20</v>
      </c>
    </row>
    <row r="14" spans="1:3" x14ac:dyDescent="0.25">
      <c r="A14">
        <v>4</v>
      </c>
      <c r="B14">
        <v>20</v>
      </c>
      <c r="C14">
        <v>20</v>
      </c>
    </row>
    <row r="15" spans="1:3" x14ac:dyDescent="0.25">
      <c r="A15">
        <v>5</v>
      </c>
      <c r="B15">
        <v>30</v>
      </c>
      <c r="C15">
        <v>20</v>
      </c>
    </row>
    <row r="16" spans="1:3" x14ac:dyDescent="0.25">
      <c r="A16">
        <v>6</v>
      </c>
      <c r="B16">
        <v>5</v>
      </c>
      <c r="C16">
        <v>20</v>
      </c>
    </row>
    <row r="17" spans="1:5" x14ac:dyDescent="0.25">
      <c r="A17" s="1" t="s">
        <v>48</v>
      </c>
      <c r="B17" s="1">
        <f>SUM(B11:B16)</f>
        <v>120</v>
      </c>
      <c r="C17" s="1">
        <f>SUM(C11:C16)</f>
        <v>120</v>
      </c>
    </row>
    <row r="18" spans="1:5" x14ac:dyDescent="0.25">
      <c r="A18" s="1" t="s">
        <v>49</v>
      </c>
      <c r="B18" s="6">
        <f>_xlfn.CHISQ.TEST(B11:B16,C11:C16)</f>
        <v>4.557591659514196E-5</v>
      </c>
      <c r="E18" s="14" t="s">
        <v>50</v>
      </c>
    </row>
    <row r="23" spans="1:5" x14ac:dyDescent="0.25">
      <c r="A23" t="s">
        <v>51</v>
      </c>
    </row>
    <row r="26" spans="1:5" x14ac:dyDescent="0.25">
      <c r="A26" s="2" t="s">
        <v>52</v>
      </c>
      <c r="B26" s="2" t="s">
        <v>46</v>
      </c>
      <c r="C26" s="2" t="s">
        <v>47</v>
      </c>
    </row>
    <row r="27" spans="1:5" x14ac:dyDescent="0.25">
      <c r="A27" t="s">
        <v>53</v>
      </c>
      <c r="B27">
        <v>12</v>
      </c>
      <c r="C27" s="18">
        <v>17.5</v>
      </c>
    </row>
    <row r="28" spans="1:5" x14ac:dyDescent="0.25">
      <c r="A28" t="s">
        <v>54</v>
      </c>
      <c r="B28">
        <v>18</v>
      </c>
      <c r="C28" s="18">
        <v>17.5</v>
      </c>
    </row>
    <row r="29" spans="1:5" x14ac:dyDescent="0.25">
      <c r="A29" t="s">
        <v>55</v>
      </c>
      <c r="B29">
        <v>15</v>
      </c>
      <c r="C29" s="18">
        <v>17.5</v>
      </c>
    </row>
    <row r="30" spans="1:5" x14ac:dyDescent="0.25">
      <c r="A30" t="s">
        <v>56</v>
      </c>
      <c r="B30">
        <v>25</v>
      </c>
      <c r="C30" s="18">
        <v>17.5</v>
      </c>
    </row>
    <row r="31" spans="1:5" x14ac:dyDescent="0.25">
      <c r="A31" s="1" t="s">
        <v>57</v>
      </c>
      <c r="B31" s="1">
        <f>SUM(B27:B30)</f>
        <v>70</v>
      </c>
      <c r="C31" s="1">
        <f>SUM(C27:C30)</f>
        <v>70</v>
      </c>
    </row>
    <row r="32" spans="1:5" x14ac:dyDescent="0.25">
      <c r="A32" s="1" t="s">
        <v>49</v>
      </c>
      <c r="B32" s="6">
        <f>_xlfn.CHISQ.TEST(B27:B30,C27:C30)</f>
        <v>0.1501780941300023</v>
      </c>
      <c r="E32" s="14" t="s">
        <v>50</v>
      </c>
    </row>
    <row r="34" spans="5:5" x14ac:dyDescent="0.25">
      <c r="E34" t="s">
        <v>120</v>
      </c>
    </row>
  </sheetData>
  <hyperlinks>
    <hyperlink ref="B7" r:id="rId1" xr:uid="{A2888629-9778-4486-9ECE-FDC9EE5957C9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81B6-8A6C-42D1-84F4-7EA9A0038DC7}">
  <sheetPr>
    <tabColor rgb="FF0070C0"/>
  </sheetPr>
  <dimension ref="A1:G44"/>
  <sheetViews>
    <sheetView topLeftCell="A3" workbookViewId="0">
      <selection activeCell="B20" sqref="B20"/>
    </sheetView>
  </sheetViews>
  <sheetFormatPr baseColWidth="10" defaultColWidth="11.42578125" defaultRowHeight="15" x14ac:dyDescent="0.25"/>
  <cols>
    <col min="1" max="3" width="19.85546875" customWidth="1"/>
  </cols>
  <sheetData>
    <row r="1" spans="1:7" ht="26.25" x14ac:dyDescent="0.25">
      <c r="A1" s="11" t="s">
        <v>58</v>
      </c>
    </row>
    <row r="2" spans="1:7" x14ac:dyDescent="0.25">
      <c r="A2" s="9" t="s">
        <v>59</v>
      </c>
    </row>
    <row r="3" spans="1:7" x14ac:dyDescent="0.25">
      <c r="A3" s="15" t="s">
        <v>60</v>
      </c>
    </row>
    <row r="4" spans="1:7" x14ac:dyDescent="0.25">
      <c r="A4" s="15"/>
    </row>
    <row r="5" spans="1:7" x14ac:dyDescent="0.25">
      <c r="A5" s="15"/>
      <c r="F5">
        <f>C17^2/6</f>
        <v>1.4814814814814816</v>
      </c>
      <c r="G5">
        <f>B17^2/6</f>
        <v>1.9814814814814812</v>
      </c>
    </row>
    <row r="6" spans="1:7" x14ac:dyDescent="0.25">
      <c r="A6" t="s">
        <v>43</v>
      </c>
      <c r="B6" s="8" t="s">
        <v>61</v>
      </c>
    </row>
    <row r="7" spans="1:7" x14ac:dyDescent="0.25">
      <c r="B7" s="8"/>
    </row>
    <row r="8" spans="1:7" x14ac:dyDescent="0.25">
      <c r="E8" t="s">
        <v>116</v>
      </c>
    </row>
    <row r="9" spans="1:7" x14ac:dyDescent="0.25">
      <c r="A9" s="2" t="s">
        <v>62</v>
      </c>
      <c r="B9" s="2" t="s">
        <v>63</v>
      </c>
      <c r="C9" s="2" t="s">
        <v>64</v>
      </c>
      <c r="E9" s="18">
        <f>C16-B16</f>
        <v>2.666666666666667</v>
      </c>
      <c r="G9">
        <f>SQRT(F5+G5)</f>
        <v>1.8609038027160252</v>
      </c>
    </row>
    <row r="10" spans="1:7" x14ac:dyDescent="0.25">
      <c r="A10">
        <v>1</v>
      </c>
      <c r="B10">
        <v>12</v>
      </c>
      <c r="C10">
        <v>6</v>
      </c>
    </row>
    <row r="11" spans="1:7" x14ac:dyDescent="0.25">
      <c r="A11">
        <v>2</v>
      </c>
      <c r="B11">
        <v>7</v>
      </c>
      <c r="C11">
        <v>14</v>
      </c>
      <c r="E11" t="s">
        <v>121</v>
      </c>
    </row>
    <row r="12" spans="1:7" x14ac:dyDescent="0.25">
      <c r="A12">
        <v>3</v>
      </c>
      <c r="B12">
        <v>2</v>
      </c>
      <c r="C12">
        <v>11</v>
      </c>
      <c r="E12">
        <f>E9/G9</f>
        <v>1.4329954416636772</v>
      </c>
    </row>
    <row r="13" spans="1:7" x14ac:dyDescent="0.25">
      <c r="A13">
        <v>4</v>
      </c>
      <c r="B13">
        <v>9</v>
      </c>
      <c r="C13">
        <v>9</v>
      </c>
    </row>
    <row r="14" spans="1:7" x14ac:dyDescent="0.25">
      <c r="A14">
        <v>5</v>
      </c>
      <c r="B14">
        <v>5</v>
      </c>
      <c r="C14">
        <v>14</v>
      </c>
    </row>
    <row r="15" spans="1:7" x14ac:dyDescent="0.25">
      <c r="A15">
        <v>6</v>
      </c>
      <c r="B15">
        <v>11</v>
      </c>
      <c r="C15">
        <v>8</v>
      </c>
    </row>
    <row r="16" spans="1:7" x14ac:dyDescent="0.25">
      <c r="A16" s="1" t="s">
        <v>65</v>
      </c>
      <c r="B16" s="4">
        <f>AVERAGE(B10:B15)</f>
        <v>7.666666666666667</v>
      </c>
      <c r="C16" s="4">
        <f>AVERAGE(C10:C15)</f>
        <v>10.333333333333334</v>
      </c>
    </row>
    <row r="17" spans="1:5" x14ac:dyDescent="0.25">
      <c r="A17" s="1" t="s">
        <v>36</v>
      </c>
      <c r="B17" s="4">
        <f>_xlfn.STDEV.P(B10:B15)</f>
        <v>3.4480268109295333</v>
      </c>
      <c r="C17" s="4">
        <f>_xlfn.STDEV.P(C10:C15)</f>
        <v>2.9814239699997196</v>
      </c>
    </row>
    <row r="18" spans="1:5" x14ac:dyDescent="0.25">
      <c r="A18" s="1"/>
      <c r="B18" s="1"/>
      <c r="C18" s="1"/>
    </row>
    <row r="19" spans="1:5" x14ac:dyDescent="0.25">
      <c r="A19" s="1" t="s">
        <v>66</v>
      </c>
      <c r="B19" s="4">
        <f>_xlfn.T.TEST(B10:B15,C10:C15,2,2)</f>
        <v>0.22009542407635491</v>
      </c>
      <c r="C19" s="1"/>
      <c r="E19" s="14" t="s">
        <v>67</v>
      </c>
    </row>
    <row r="24" spans="1:5" x14ac:dyDescent="0.25">
      <c r="A24" s="1" t="s">
        <v>68</v>
      </c>
    </row>
    <row r="25" spans="1:5" x14ac:dyDescent="0.25">
      <c r="A25" t="s">
        <v>51</v>
      </c>
    </row>
    <row r="27" spans="1:5" x14ac:dyDescent="0.25">
      <c r="A27" s="16"/>
    </row>
    <row r="28" spans="1:5" x14ac:dyDescent="0.25">
      <c r="B28" s="2" t="s">
        <v>69</v>
      </c>
      <c r="C28" s="2" t="s">
        <v>70</v>
      </c>
    </row>
    <row r="29" spans="1:5" x14ac:dyDescent="0.25">
      <c r="B29" s="3">
        <v>3.1</v>
      </c>
      <c r="C29" s="3">
        <v>3</v>
      </c>
    </row>
    <row r="30" spans="1:5" x14ac:dyDescent="0.25">
      <c r="B30" s="3">
        <v>3</v>
      </c>
      <c r="C30" s="3">
        <v>2.7</v>
      </c>
    </row>
    <row r="31" spans="1:5" x14ac:dyDescent="0.25">
      <c r="B31" s="3">
        <v>4</v>
      </c>
      <c r="C31" s="3">
        <v>3</v>
      </c>
    </row>
    <row r="32" spans="1:5" x14ac:dyDescent="0.25">
      <c r="B32" s="3">
        <v>4.0999999999999996</v>
      </c>
      <c r="C32" s="3">
        <v>2.6</v>
      </c>
    </row>
    <row r="33" spans="2:5" x14ac:dyDescent="0.25">
      <c r="B33" s="3">
        <v>3.8</v>
      </c>
      <c r="C33" s="3">
        <v>2.7</v>
      </c>
    </row>
    <row r="34" spans="2:5" x14ac:dyDescent="0.25">
      <c r="B34" s="3">
        <v>4</v>
      </c>
      <c r="C34" s="3">
        <v>2.8</v>
      </c>
    </row>
    <row r="35" spans="2:5" x14ac:dyDescent="0.25">
      <c r="B35" s="3">
        <v>3.5</v>
      </c>
      <c r="C35" s="3">
        <v>2.5</v>
      </c>
    </row>
    <row r="36" spans="2:5" x14ac:dyDescent="0.25">
      <c r="B36" s="3">
        <v>2.9</v>
      </c>
      <c r="C36" s="3">
        <v>2.4</v>
      </c>
    </row>
    <row r="37" spans="2:5" x14ac:dyDescent="0.25">
      <c r="B37" s="3">
        <v>2.9</v>
      </c>
      <c r="C37" s="3">
        <v>2.4</v>
      </c>
    </row>
    <row r="38" spans="2:5" x14ac:dyDescent="0.25">
      <c r="B38" s="3">
        <v>3.5</v>
      </c>
      <c r="C38" s="3">
        <v>2.4</v>
      </c>
    </row>
    <row r="39" spans="2:5" x14ac:dyDescent="0.25">
      <c r="B39" s="3">
        <v>4.2</v>
      </c>
      <c r="C39" s="3">
        <v>2.5</v>
      </c>
    </row>
    <row r="40" spans="2:5" x14ac:dyDescent="0.25">
      <c r="B40" s="3"/>
      <c r="C40" s="3">
        <v>2.9</v>
      </c>
    </row>
    <row r="41" spans="2:5" x14ac:dyDescent="0.25">
      <c r="B41" s="3"/>
      <c r="C41" s="3">
        <v>3</v>
      </c>
      <c r="D41" s="4"/>
      <c r="E41" s="4"/>
    </row>
    <row r="42" spans="2:5" x14ac:dyDescent="0.25">
      <c r="D42" s="4"/>
      <c r="E42" s="4"/>
    </row>
    <row r="43" spans="2:5" x14ac:dyDescent="0.25">
      <c r="D43" s="1"/>
      <c r="E43" s="1"/>
    </row>
    <row r="44" spans="2:5" x14ac:dyDescent="0.25">
      <c r="D44" s="6"/>
      <c r="E44" s="1"/>
    </row>
  </sheetData>
  <hyperlinks>
    <hyperlink ref="B6" r:id="rId1" xr:uid="{DFCC504A-FCD9-4ECF-801E-7069005A73E7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FBFB-AA9C-44B6-9BA1-AD92503C9F06}">
  <sheetPr>
    <tabColor rgb="FF00B050"/>
  </sheetPr>
  <dimension ref="A1:E50"/>
  <sheetViews>
    <sheetView workbookViewId="0">
      <selection activeCell="O25" sqref="O25"/>
    </sheetView>
  </sheetViews>
  <sheetFormatPr baseColWidth="10" defaultColWidth="11.42578125" defaultRowHeight="15" x14ac:dyDescent="0.25"/>
  <cols>
    <col min="1" max="5" width="14.7109375" customWidth="1"/>
  </cols>
  <sheetData>
    <row r="1" spans="1:3" ht="26.25" x14ac:dyDescent="0.25">
      <c r="A1" s="11" t="s">
        <v>71</v>
      </c>
    </row>
    <row r="2" spans="1:3" x14ac:dyDescent="0.25">
      <c r="A2" s="9" t="s">
        <v>72</v>
      </c>
    </row>
    <row r="5" spans="1:3" x14ac:dyDescent="0.25">
      <c r="A5" t="s">
        <v>43</v>
      </c>
      <c r="B5" s="8" t="s">
        <v>73</v>
      </c>
    </row>
    <row r="8" spans="1:3" ht="17.25" x14ac:dyDescent="0.3">
      <c r="A8" s="7" t="s">
        <v>74</v>
      </c>
    </row>
    <row r="10" spans="1:3" x14ac:dyDescent="0.25">
      <c r="B10" s="2" t="s">
        <v>75</v>
      </c>
      <c r="C10" s="2" t="s">
        <v>76</v>
      </c>
    </row>
    <row r="11" spans="1:3" x14ac:dyDescent="0.25">
      <c r="A11" t="s">
        <v>77</v>
      </c>
      <c r="B11">
        <v>4</v>
      </c>
      <c r="C11">
        <v>1</v>
      </c>
    </row>
    <row r="12" spans="1:3" x14ac:dyDescent="0.25">
      <c r="A12" t="s">
        <v>78</v>
      </c>
      <c r="B12">
        <v>4</v>
      </c>
      <c r="C12">
        <v>2</v>
      </c>
    </row>
    <row r="13" spans="1:3" x14ac:dyDescent="0.25">
      <c r="A13" t="s">
        <v>79</v>
      </c>
      <c r="B13">
        <v>4</v>
      </c>
      <c r="C13">
        <v>11</v>
      </c>
    </row>
    <row r="14" spans="1:3" x14ac:dyDescent="0.25">
      <c r="A14" t="s">
        <v>80</v>
      </c>
      <c r="B14">
        <v>4</v>
      </c>
      <c r="C14">
        <v>2</v>
      </c>
    </row>
    <row r="16" spans="1:3" x14ac:dyDescent="0.25">
      <c r="A16" t="s">
        <v>81</v>
      </c>
      <c r="B16">
        <f>SUM(B11:B14)</f>
        <v>16</v>
      </c>
      <c r="C16">
        <f>SUM(C11:C14)</f>
        <v>16</v>
      </c>
    </row>
    <row r="18" spans="1:5" x14ac:dyDescent="0.25">
      <c r="A18" s="1" t="s">
        <v>82</v>
      </c>
      <c r="B18" s="4">
        <f>B16*(B16-1)/((B11*B11-1)+B12*(B12-1)+B13*(B13-1)+B14*(B14-1))</f>
        <v>4.7058823529411766</v>
      </c>
      <c r="C18" s="4">
        <f>C16*(C16-1)/((C11*C11-1)+C12*(C12-1)+C13*(C13-1)+C14*(C14-1))</f>
        <v>2.1052631578947367</v>
      </c>
      <c r="E18" s="14" t="s">
        <v>83</v>
      </c>
    </row>
    <row r="22" spans="1:5" ht="17.25" x14ac:dyDescent="0.3">
      <c r="A22" s="7" t="s">
        <v>84</v>
      </c>
    </row>
    <row r="24" spans="1:5" x14ac:dyDescent="0.25">
      <c r="B24" s="2" t="s">
        <v>85</v>
      </c>
      <c r="C24" s="2" t="s">
        <v>86</v>
      </c>
    </row>
    <row r="25" spans="1:5" x14ac:dyDescent="0.25">
      <c r="A25" t="s">
        <v>87</v>
      </c>
      <c r="B25">
        <v>6</v>
      </c>
      <c r="C25">
        <v>4</v>
      </c>
    </row>
    <row r="26" spans="1:5" x14ac:dyDescent="0.25">
      <c r="A26" t="s">
        <v>88</v>
      </c>
      <c r="B26">
        <v>1</v>
      </c>
      <c r="C26">
        <v>4</v>
      </c>
    </row>
    <row r="27" spans="1:5" x14ac:dyDescent="0.25">
      <c r="A27" t="s">
        <v>89</v>
      </c>
      <c r="B27">
        <v>1</v>
      </c>
    </row>
    <row r="29" spans="1:5" x14ac:dyDescent="0.25">
      <c r="A29" t="s">
        <v>81</v>
      </c>
      <c r="B29">
        <f>SUM(B25:B27)</f>
        <v>8</v>
      </c>
      <c r="C29">
        <f>SUM(C25:C27)</f>
        <v>8</v>
      </c>
    </row>
    <row r="31" spans="1:5" x14ac:dyDescent="0.25">
      <c r="A31" s="1" t="s">
        <v>82</v>
      </c>
      <c r="B31" s="4">
        <f>B29*(B29-1)/(B25*(B25-1)+B26*(B26-1)+B27*(B27-1))</f>
        <v>1.8666666666666667</v>
      </c>
      <c r="C31" s="4">
        <f>C29*(C29-1)/(C25*(C25-1)+C26*(C26-1)+C27*(C27-1))</f>
        <v>2.3333333333333335</v>
      </c>
      <c r="E31" s="14" t="s">
        <v>90</v>
      </c>
    </row>
    <row r="35" spans="1:3" ht="17.25" x14ac:dyDescent="0.3">
      <c r="A35" s="7" t="s">
        <v>91</v>
      </c>
    </row>
    <row r="37" spans="1:3" x14ac:dyDescent="0.25">
      <c r="B37" s="2" t="s">
        <v>92</v>
      </c>
      <c r="C37" s="2" t="s">
        <v>93</v>
      </c>
    </row>
    <row r="38" spans="1:3" x14ac:dyDescent="0.25">
      <c r="A38" t="s">
        <v>94</v>
      </c>
      <c r="B38">
        <v>4</v>
      </c>
      <c r="C38">
        <v>1</v>
      </c>
    </row>
    <row r="39" spans="1:3" x14ac:dyDescent="0.25">
      <c r="A39" t="s">
        <v>95</v>
      </c>
      <c r="B39">
        <v>4</v>
      </c>
      <c r="C39">
        <v>2</v>
      </c>
    </row>
    <row r="40" spans="1:3" x14ac:dyDescent="0.25">
      <c r="A40" t="s">
        <v>96</v>
      </c>
      <c r="B40">
        <v>4</v>
      </c>
      <c r="C40">
        <v>11</v>
      </c>
    </row>
    <row r="41" spans="1:3" x14ac:dyDescent="0.25">
      <c r="A41" t="s">
        <v>97</v>
      </c>
      <c r="B41">
        <v>4</v>
      </c>
      <c r="C41">
        <v>2</v>
      </c>
    </row>
    <row r="42" spans="1:3" x14ac:dyDescent="0.25">
      <c r="A42" t="s">
        <v>98</v>
      </c>
    </row>
    <row r="44" spans="1:3" x14ac:dyDescent="0.25">
      <c r="A44" t="s">
        <v>99</v>
      </c>
      <c r="B44">
        <f>COUNT(B38:B42)</f>
        <v>4</v>
      </c>
      <c r="C44">
        <f>COUNT(C38:C42)</f>
        <v>4</v>
      </c>
    </row>
    <row r="45" spans="1:3" x14ac:dyDescent="0.25">
      <c r="A45" t="s">
        <v>81</v>
      </c>
      <c r="B45">
        <f>SUM(B38:B42)</f>
        <v>16</v>
      </c>
      <c r="C45">
        <f>SUM(C38:C42)</f>
        <v>16</v>
      </c>
    </row>
    <row r="47" spans="1:3" x14ac:dyDescent="0.25">
      <c r="A47" s="1" t="s">
        <v>82</v>
      </c>
      <c r="B47" s="4">
        <f>B45*(B45-1)/(B38*(B38-1)+B39*(B39-1)+B40*(B40-1)+B41*(B41-1)+B42*(B42-1))</f>
        <v>5</v>
      </c>
      <c r="C47" s="4">
        <f>C45*(C45-1)/(C38*(C38-1)+C39*(C39-1)+C40*(C40-1)+C41*(C41-1)+C42*(C42-1))</f>
        <v>2.1052631578947367</v>
      </c>
    </row>
    <row r="50" spans="5:5" x14ac:dyDescent="0.25">
      <c r="E50" s="17" t="s">
        <v>73</v>
      </c>
    </row>
  </sheetData>
  <hyperlinks>
    <hyperlink ref="B5" r:id="rId1" display="https://ib.bioninja.com.au/options/option-c-ecology-and-conser/c4-conservation-of-biodiver/biodiversity.html" xr:uid="{550A6D04-89A3-407F-8085-E023CC6EAE99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AA86-C5AE-496B-9999-B7B955A1D22D}">
  <sheetPr>
    <tabColor rgb="FF00B050"/>
  </sheetPr>
  <dimension ref="A1:L19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16.42578125" customWidth="1"/>
    <col min="2" max="2" width="27.140625" bestFit="1" customWidth="1"/>
    <col min="3" max="3" width="27.85546875" bestFit="1" customWidth="1"/>
    <col min="4" max="4" width="30.85546875" bestFit="1" customWidth="1"/>
    <col min="5" max="5" width="28.85546875" customWidth="1"/>
    <col min="6" max="6" width="29.7109375" customWidth="1"/>
    <col min="7" max="7" width="26.85546875" customWidth="1"/>
    <col min="8" max="8" width="29.140625" customWidth="1"/>
    <col min="9" max="9" width="29" customWidth="1"/>
    <col min="10" max="10" width="29.7109375" customWidth="1"/>
    <col min="11" max="11" width="33.42578125" customWidth="1"/>
    <col min="12" max="12" width="32.5703125" customWidth="1"/>
  </cols>
  <sheetData>
    <row r="1" spans="1:12" ht="26.25" x14ac:dyDescent="0.25">
      <c r="A1" s="11" t="s">
        <v>100</v>
      </c>
    </row>
    <row r="2" spans="1:12" x14ac:dyDescent="0.25">
      <c r="A2" s="9" t="s">
        <v>101</v>
      </c>
    </row>
    <row r="3" spans="1:12" x14ac:dyDescent="0.25">
      <c r="A3" s="9"/>
    </row>
    <row r="5" spans="1:12" x14ac:dyDescent="0.25">
      <c r="A5" t="s">
        <v>43</v>
      </c>
      <c r="B5" s="8" t="s">
        <v>102</v>
      </c>
    </row>
    <row r="8" spans="1:12" x14ac:dyDescent="0.25">
      <c r="B8" s="2" t="s">
        <v>103</v>
      </c>
      <c r="C8" s="2" t="s">
        <v>104</v>
      </c>
      <c r="D8" s="2" t="s">
        <v>105</v>
      </c>
    </row>
    <row r="9" spans="1:12" x14ac:dyDescent="0.25">
      <c r="A9" t="s">
        <v>106</v>
      </c>
      <c r="B9">
        <v>25</v>
      </c>
      <c r="C9">
        <v>24</v>
      </c>
      <c r="D9">
        <v>8</v>
      </c>
    </row>
    <row r="11" spans="1:12" x14ac:dyDescent="0.25">
      <c r="A11" s="1" t="s">
        <v>107</v>
      </c>
      <c r="B11" s="1">
        <f>(B9*C9)/D9</f>
        <v>75</v>
      </c>
      <c r="F11" s="14" t="s">
        <v>108</v>
      </c>
    </row>
    <row r="14" spans="1:12" x14ac:dyDescent="0.25">
      <c r="B14" s="2" t="s">
        <v>103</v>
      </c>
      <c r="C14" s="2" t="s">
        <v>104</v>
      </c>
      <c r="D14" s="2" t="s">
        <v>105</v>
      </c>
      <c r="E14" s="2" t="s">
        <v>113</v>
      </c>
      <c r="F14" s="2" t="s">
        <v>110</v>
      </c>
      <c r="G14" s="2" t="s">
        <v>114</v>
      </c>
      <c r="H14" s="2" t="s">
        <v>112</v>
      </c>
      <c r="I14" s="2" t="s">
        <v>115</v>
      </c>
      <c r="J14" s="2" t="s">
        <v>111</v>
      </c>
      <c r="K14" s="2" t="s">
        <v>118</v>
      </c>
      <c r="L14" s="2" t="s">
        <v>119</v>
      </c>
    </row>
    <row r="15" spans="1:12" x14ac:dyDescent="0.25">
      <c r="A15" t="s">
        <v>109</v>
      </c>
      <c r="B15">
        <v>20</v>
      </c>
      <c r="C15">
        <v>22</v>
      </c>
      <c r="D15">
        <v>5</v>
      </c>
      <c r="E15">
        <v>10</v>
      </c>
      <c r="F15">
        <v>2</v>
      </c>
      <c r="G15">
        <v>12</v>
      </c>
      <c r="H15">
        <v>2</v>
      </c>
      <c r="I15">
        <v>12</v>
      </c>
      <c r="J15">
        <v>2</v>
      </c>
      <c r="K15">
        <v>7</v>
      </c>
      <c r="L15">
        <v>1</v>
      </c>
    </row>
    <row r="18" spans="1:10" x14ac:dyDescent="0.25">
      <c r="A18" s="1" t="s">
        <v>107</v>
      </c>
      <c r="B18">
        <f>($B$15*C15)/D15</f>
        <v>88</v>
      </c>
      <c r="D18">
        <f>($B$15*E15)/F15</f>
        <v>100</v>
      </c>
      <c r="F18">
        <f>($B$15*G15)/H15</f>
        <v>120</v>
      </c>
      <c r="H18">
        <f>($B$15*I15)/J15</f>
        <v>120</v>
      </c>
      <c r="J18">
        <f>($B$15*K15)/L15</f>
        <v>140</v>
      </c>
    </row>
    <row r="19" spans="1:10" x14ac:dyDescent="0.25">
      <c r="A19" s="1" t="s">
        <v>117</v>
      </c>
      <c r="B19">
        <f>(B18+D18+F18+H18+J18)/5</f>
        <v>113.6</v>
      </c>
    </row>
  </sheetData>
  <hyperlinks>
    <hyperlink ref="B5" r:id="rId1" display="https://ib.bioninja.com.au/options/option-c-ecology-and-conser/c5-population-ecology/population-sampling.html" xr:uid="{E3333B89-1833-4537-A108-EC2B48D48F62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095e8c-77f3-4c94-a325-6976e1d93580">
      <Terms xmlns="http://schemas.microsoft.com/office/infopath/2007/PartnerControls"/>
    </lcf76f155ced4ddcb4097134ff3c332f>
    <TaxCatchAll xmlns="0d01716b-4853-418f-b994-a7d233bf5d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083FE628FA442B2DE0ED3B8A7D4C2" ma:contentTypeVersion="13" ma:contentTypeDescription="Ein neues Dokument erstellen." ma:contentTypeScope="" ma:versionID="7cb645fc20294affb86eb4033cfb14ca">
  <xsd:schema xmlns:xsd="http://www.w3.org/2001/XMLSchema" xmlns:xs="http://www.w3.org/2001/XMLSchema" xmlns:p="http://schemas.microsoft.com/office/2006/metadata/properties" xmlns:ns2="e8095e8c-77f3-4c94-a325-6976e1d93580" xmlns:ns3="0d01716b-4853-418f-b994-a7d233bf5de2" targetNamespace="http://schemas.microsoft.com/office/2006/metadata/properties" ma:root="true" ma:fieldsID="7ad8bcfabc47b6252de2d901f7c9a450" ns2:_="" ns3:_="">
    <xsd:import namespace="e8095e8c-77f3-4c94-a325-6976e1d93580"/>
    <xsd:import namespace="0d01716b-4853-418f-b994-a7d233bf5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95e8c-77f3-4c94-a325-6976e1d93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d3ebf75d-a44c-490e-b061-5d1ad43ecb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1716b-4853-418f-b994-a7d233bf5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3c5edaa-c5f5-455d-a1df-0b06de671daa}" ma:internalName="TaxCatchAll" ma:showField="CatchAllData" ma:web="0d01716b-4853-418f-b994-a7d233bf5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E8E97-87AA-47CA-9DC0-17DB8D02B867}">
  <ds:schemaRefs>
    <ds:schemaRef ds:uri="e8095e8c-77f3-4c94-a325-6976e1d93580"/>
    <ds:schemaRef ds:uri="0d01716b-4853-418f-b994-a7d233bf5de2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962D965-9E47-43D0-8C2B-FC8524278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540B2F-58EE-4D11-B3F8-EF7E4574756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introduction</vt:lpstr>
      <vt:lpstr>mean and SD</vt:lpstr>
      <vt:lpstr>Chi-squared test</vt:lpstr>
      <vt:lpstr>t-test</vt:lpstr>
      <vt:lpstr>Simpson’s reciprocal index</vt:lpstr>
      <vt:lpstr>Lincoln Index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Margadant</dc:creator>
  <cp:keywords/>
  <dc:description/>
  <cp:lastModifiedBy>Daniel Margadant</cp:lastModifiedBy>
  <cp:revision/>
  <dcterms:created xsi:type="dcterms:W3CDTF">2023-08-11T12:35:45Z</dcterms:created>
  <dcterms:modified xsi:type="dcterms:W3CDTF">2025-12-15T17:50:54Z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0x01010088B083FE628FA442B2DE0ED3B8A7D4C2</vt:lpwstr>
  </property>
</Properties>
</file>